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<sst xmlns="http://schemas.openxmlformats.org/spreadsheetml/2006/main" count="68" uniqueCount="58">
  <si>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</si>
  <si>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</si>
  <si>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</si>
  <si>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</si>
  <si>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</si>
  <si>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</si>
  <si>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</si>
  <si>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</si>
  <si>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</si>
  <si>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</si>
  <si>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</si>
  <si>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</si>
  <si>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</si>
  <si>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</si>
  <si>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</si>
  <si>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</si>
  <si>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</si>
  <si>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</si>
  <si>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</si>
  <si>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</si>
  <si>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</si>
  <si>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</si>
  <si>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</si>
  <si>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</si>
  <si>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</si>
  <si>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</si>
  <si>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</si>
  <si>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</si>
  <si>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</si>
  <si>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</si>
  <si>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</si>
  <si>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</si>
  <si>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</si>
  <si>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</si>
  <si>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</si>
  <si>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</si>
  <si>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</si>
  <si>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Mortimer West End Parish Council</t>
  </si>
  <si>
    <t>Hampshire</t>
  </si>
  <si>
    <t>Playground fence repair/replace</t>
  </si>
  <si>
    <t>Car Park improvements</t>
  </si>
  <si>
    <t>Quotes obtained</t>
  </si>
  <si>
    <t>Longer term cost</t>
  </si>
  <si>
    <t xml:space="preserve">Other Receipts </t>
  </si>
  <si>
    <t>2020/2021</t>
  </si>
  <si>
    <t>wayleaves</t>
  </si>
  <si>
    <t>council grants</t>
  </si>
  <si>
    <t>VAT refunded</t>
  </si>
  <si>
    <t>Interest</t>
  </si>
  <si>
    <t>2021/2022</t>
  </si>
  <si>
    <t>Grants</t>
  </si>
  <si>
    <t>Grants for automatic bollards and churchyard grass cutting</t>
  </si>
  <si>
    <t>Payments</t>
  </si>
  <si>
    <t>Highway improvements</t>
  </si>
  <si>
    <t>Administration</t>
  </si>
  <si>
    <t>installation of gateways and bend sign improvements. Deposit in 20/21 completed in 21/22</t>
  </si>
  <si>
    <t>Automatic bollards for car park</t>
  </si>
  <si>
    <t>20/21 -Church grass grant, homestart, victim support, Tadley Citizens Advice and RBL.  21/22 Church grass cutting grant and victim support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</si>
</sst>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6" borderId="0" xfId="0" applyFill="1" applyAlignment="1">
      <alignment/>
    </xf>
    <xf numFmtId="0" fontId="47" fillId="0" borderId="13" xfId="0" applyFont="1" applyBorder="1" applyAlignment="1">
      <alignment/>
    </xf>
    <xf numFmtId="0" fontId="49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35" borderId="15" xfId="0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0" fontId="49" fillId="0" borderId="11" xfId="0" applyFont="1" applyFill="1" applyBorder="1" applyAlignment="1">
      <alignment/>
    </xf>
    <xf numFmtId="0" fontId="49" fillId="0" borderId="11" xfId="0" applyFont="1" applyBorder="1" applyAlignment="1">
      <alignment wrapText="1"/>
    </xf>
    <xf numFmtId="0" fontId="49" fillId="38" borderId="15" xfId="0" applyFont="1" applyFill="1" applyBorder="1" applyAlignment="1">
      <alignment wrapText="1"/>
    </xf>
    <xf numFmtId="0" fontId="51" fillId="39" borderId="15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/>
    </xf>
    <xf numFmtId="2" fontId="49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D13">
      <selection activeCell="O21" sqref="O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2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43.7109375" style="3" customWidth="1"/>
    <col min="15" max="16" width="12.421875" style="15" customWidth="1"/>
    <col min="17" max="22" width="9.140625" style="15" customWidth="1"/>
    <col min="23" max="16384" width="9.140625" style="3" customWidth="1"/>
  </cols>
  <sheetData>
    <row r="1" spans="1:12" ht="18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9"/>
    </row>
    <row r="2" spans="1:13" ht="15.75">
      <c r="A2" s="25" t="s">
        <v>17</v>
      </c>
      <c r="B2" s="21"/>
      <c r="C2" s="33" t="s">
        <v>37</v>
      </c>
      <c r="D2" s="21"/>
      <c r="E2" s="21"/>
      <c r="F2" s="21"/>
      <c r="G2" s="21"/>
      <c r="H2" s="21"/>
      <c r="I2" s="21"/>
      <c r="J2" s="21"/>
      <c r="K2" s="21"/>
      <c r="L2" s="9"/>
      <c r="M2" s="22"/>
    </row>
    <row r="3" spans="1:12" ht="14.25" customHeight="1">
      <c r="A3" s="25" t="s">
        <v>18</v>
      </c>
      <c r="C3" s="32" t="s">
        <v>38</v>
      </c>
      <c r="L3" s="9"/>
    </row>
    <row r="4" ht="14.25">
      <c r="A4" s="1" t="s">
        <v>33</v>
      </c>
    </row>
    <row r="5" spans="1:13" ht="99" customHeight="1">
      <c r="A5" s="45" t="s">
        <v>34</v>
      </c>
      <c r="B5" s="46"/>
      <c r="C5" s="46"/>
      <c r="D5" s="46"/>
      <c r="E5" s="46"/>
      <c r="F5" s="46"/>
      <c r="G5" s="46"/>
      <c r="H5" s="46"/>
      <c r="M5" s="22"/>
    </row>
    <row r="6" ht="14.25">
      <c r="A6" s="26"/>
    </row>
    <row r="7" spans="1:14" ht="15">
      <c r="A7" s="26"/>
      <c r="D7" s="4"/>
      <c r="F7" s="4"/>
      <c r="N7" s="24"/>
    </row>
    <row r="8" spans="4:14" ht="44.25">
      <c r="D8" s="34" t="s">
        <v>35</v>
      </c>
      <c r="E8" s="24"/>
      <c r="F8" s="34" t="s">
        <v>36</v>
      </c>
      <c r="G8" s="34" t="s">
        <v>0</v>
      </c>
      <c r="H8" s="34" t="s">
        <v>0</v>
      </c>
      <c r="I8" s="34"/>
      <c r="J8" s="34"/>
      <c r="K8" s="34"/>
      <c r="L8" s="35" t="s">
        <v>15</v>
      </c>
      <c r="M8" s="10" t="s">
        <v>10</v>
      </c>
      <c r="N8" s="36" t="s">
        <v>31</v>
      </c>
    </row>
    <row r="9" spans="4:14" ht="15">
      <c r="D9" s="34" t="s">
        <v>1</v>
      </c>
      <c r="E9" s="24"/>
      <c r="F9" s="34" t="s">
        <v>1</v>
      </c>
      <c r="G9" s="34" t="s">
        <v>1</v>
      </c>
      <c r="H9" s="34" t="s">
        <v>14</v>
      </c>
      <c r="I9" s="34"/>
      <c r="J9" s="34"/>
      <c r="K9" s="24"/>
      <c r="L9" s="24"/>
      <c r="N9" s="20"/>
    </row>
    <row r="10" spans="4:14" ht="15" thickBot="1">
      <c r="D10" s="4"/>
      <c r="E10" s="4"/>
      <c r="N10" s="20"/>
    </row>
    <row r="11" spans="1:14" ht="44.25" customHeight="1" thickBot="1">
      <c r="A11" s="41" t="s">
        <v>2</v>
      </c>
      <c r="B11" s="41"/>
      <c r="C11" s="41"/>
      <c r="D11" s="8">
        <v>27309</v>
      </c>
      <c r="F11" s="8">
        <v>29442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0"/>
    </row>
    <row r="13" spans="1:14" ht="31.5" customHeight="1" thickBot="1">
      <c r="A13" s="42" t="s">
        <v>20</v>
      </c>
      <c r="B13" s="43"/>
      <c r="C13" s="44"/>
      <c r="D13" s="8">
        <v>9000</v>
      </c>
      <c r="F13" s="8">
        <v>9500</v>
      </c>
      <c r="G13" s="5">
        <f>F13-D13</f>
        <v>500</v>
      </c>
      <c r="H13" s="6">
        <f>IF((D13&gt;F13),(D13-F13)/D13,IF(D13&lt;F13,-(D13-F13)/D13,IF(D13=F13,0)))</f>
        <v>0.05555555555555555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0"/>
    </row>
    <row r="15" spans="1:16" ht="19.5" customHeight="1" thickBot="1">
      <c r="A15" s="38" t="s">
        <v>3</v>
      </c>
      <c r="B15" s="38"/>
      <c r="C15" s="38"/>
      <c r="D15" s="8">
        <v>712.36</v>
      </c>
      <c r="F15" s="8">
        <v>8887.439999999999</v>
      </c>
      <c r="G15" s="5">
        <f>F15-D15</f>
        <v>8175.079999999999</v>
      </c>
      <c r="H15" s="6">
        <f>IF((D15&gt;F15),(D15-F15)/D15,IF(D15&lt;F15,-(D15-F15)/D15,IF(D15=F15,0)))</f>
        <v>11.476051434667863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47" t="str">
        <f>IF((L15="YES")*AND(I15+J15&lt;1),"Explanation not required, difference less than £200"," ")</f>
        <v> </v>
      </c>
      <c r="N15" s="48" t="s">
        <v>43</v>
      </c>
      <c r="O15" s="54" t="s">
        <v>44</v>
      </c>
      <c r="P15" s="54" t="s">
        <v>49</v>
      </c>
    </row>
    <row r="16" spans="4:16" ht="15" thickBot="1">
      <c r="D16" s="5"/>
      <c r="F16" s="5"/>
      <c r="G16" s="5"/>
      <c r="H16" s="6"/>
      <c r="K16" s="4"/>
      <c r="L16" s="4"/>
      <c r="N16" s="50" t="s">
        <v>45</v>
      </c>
      <c r="O16" s="49">
        <v>81.03</v>
      </c>
      <c r="P16" s="49">
        <v>81.03</v>
      </c>
    </row>
    <row r="17" spans="1:16" ht="19.5" customHeight="1" thickBot="1">
      <c r="A17" s="38" t="s">
        <v>4</v>
      </c>
      <c r="B17" s="38"/>
      <c r="C17" s="38"/>
      <c r="D17" s="8">
        <v>2937.6</v>
      </c>
      <c r="F17" s="8">
        <v>2988</v>
      </c>
      <c r="G17" s="5">
        <f>F17-D17</f>
        <v>50.40000000000009</v>
      </c>
      <c r="H17" s="6">
        <f>IF((D17&gt;F17),(D17-F17)/D17,IF(D17&lt;F17,-(D17-F17)/D17,IF(D17=F17,0)))</f>
        <v>0.017156862745098072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47" t="str">
        <f>IF((L17="YES")*AND(I17+J17&lt;1),"Explanation not required, difference less than £200"," ")</f>
        <v> </v>
      </c>
      <c r="N17" s="50" t="s">
        <v>46</v>
      </c>
      <c r="O17" s="49">
        <v>627</v>
      </c>
      <c r="P17" s="49">
        <v>633</v>
      </c>
    </row>
    <row r="18" spans="4:16" ht="15" thickBot="1">
      <c r="D18" s="5"/>
      <c r="F18" s="5"/>
      <c r="G18" s="5"/>
      <c r="H18" s="6"/>
      <c r="K18" s="4"/>
      <c r="L18" s="4"/>
      <c r="N18" s="50" t="s">
        <v>47</v>
      </c>
      <c r="O18" s="49">
        <v>0</v>
      </c>
      <c r="P18" s="49">
        <v>71.73</v>
      </c>
    </row>
    <row r="19" spans="1:17" ht="19.5" customHeight="1" thickBot="1">
      <c r="A19" s="38" t="s">
        <v>7</v>
      </c>
      <c r="B19" s="38"/>
      <c r="C19" s="38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47" t="str">
        <f>IF((L19="YES")*AND(I19+J19&lt;1),"Explanation not required, difference less than £200"," ")</f>
        <v> </v>
      </c>
      <c r="N19" s="50" t="s">
        <v>50</v>
      </c>
      <c r="O19" s="49">
        <v>0</v>
      </c>
      <c r="P19" s="49">
        <v>8100</v>
      </c>
      <c r="Q19" s="15" t="s">
        <v>51</v>
      </c>
    </row>
    <row r="20" spans="4:16" ht="15" thickBot="1">
      <c r="D20" s="5"/>
      <c r="F20" s="5"/>
      <c r="G20" s="5"/>
      <c r="H20" s="6"/>
      <c r="K20" s="4"/>
      <c r="L20" s="4"/>
      <c r="N20" s="50" t="s">
        <v>48</v>
      </c>
      <c r="O20" s="49">
        <v>4.33</v>
      </c>
      <c r="P20" s="49">
        <v>1.68</v>
      </c>
    </row>
    <row r="21" spans="1:16" ht="19.5" customHeight="1" thickBot="1">
      <c r="A21" s="38" t="s">
        <v>21</v>
      </c>
      <c r="B21" s="38"/>
      <c r="C21" s="38"/>
      <c r="D21" s="8">
        <v>4641.82</v>
      </c>
      <c r="F21" s="8">
        <v>25648.569999999996</v>
      </c>
      <c r="G21" s="5">
        <f>F21-D21</f>
        <v>21006.749999999996</v>
      </c>
      <c r="H21" s="6">
        <f>IF((D21&gt;F21),(D21-F21)/D21,IF(D21&lt;F21,-(D21-F21)/D21,IF(D21=F21,0)))</f>
        <v>4.525541705624087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47" t="str">
        <f>IF((L21="YES")*AND(I21+J21&lt;1),"Explanation not required, difference less than £200"," ")</f>
        <v> </v>
      </c>
      <c r="N21" s="50"/>
      <c r="O21" s="49">
        <v>712.36</v>
      </c>
      <c r="P21" s="49">
        <f>SUM(P16:P20)</f>
        <v>8887.44</v>
      </c>
    </row>
    <row r="22" spans="4:14" ht="15" thickBot="1">
      <c r="D22" s="5"/>
      <c r="F22" s="5"/>
      <c r="G22" s="5"/>
      <c r="H22" s="6"/>
      <c r="K22" s="4"/>
      <c r="L22" s="4"/>
      <c r="N22" s="20"/>
    </row>
    <row r="23" spans="1:16" ht="19.5" customHeight="1" thickBot="1">
      <c r="A23" s="7" t="s">
        <v>5</v>
      </c>
      <c r="D23" s="2">
        <v>29441.940000000002</v>
      </c>
      <c r="F23" s="2">
        <v>19192.860000000004</v>
      </c>
      <c r="G23" s="5"/>
      <c r="H23" s="6"/>
      <c r="K23" s="4"/>
      <c r="L23" s="4"/>
      <c r="M23" s="51" t="s">
        <v>12</v>
      </c>
      <c r="N23" s="48" t="s">
        <v>52</v>
      </c>
      <c r="O23" s="54" t="s">
        <v>44</v>
      </c>
      <c r="P23" s="54" t="s">
        <v>49</v>
      </c>
    </row>
    <row r="24" spans="1:17" s="15" customFormat="1" ht="60">
      <c r="A24" s="14"/>
      <c r="D24" s="16"/>
      <c r="F24" s="16"/>
      <c r="G24" s="5"/>
      <c r="H24" s="17"/>
      <c r="K24" s="18"/>
      <c r="L24" s="19" t="str">
        <f>IF(F23&gt;(2*F13),"YES","NO")</f>
        <v>YES</v>
      </c>
      <c r="M24" s="5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53" t="s">
        <v>53</v>
      </c>
      <c r="O24" s="49">
        <v>1792.79</v>
      </c>
      <c r="P24" s="49">
        <v>7269.92</v>
      </c>
      <c r="Q24" s="15" t="s">
        <v>55</v>
      </c>
    </row>
    <row r="25" spans="4:16" ht="15" thickBot="1">
      <c r="D25" s="5"/>
      <c r="F25" s="5"/>
      <c r="G25" s="5"/>
      <c r="H25" s="6"/>
      <c r="K25" s="4"/>
      <c r="L25" s="4"/>
      <c r="N25" s="50" t="s">
        <v>54</v>
      </c>
      <c r="O25" s="49">
        <v>1557.03</v>
      </c>
      <c r="P25" s="55">
        <v>1417.2</v>
      </c>
    </row>
    <row r="26" spans="1:17" ht="19.5" customHeight="1" thickBot="1">
      <c r="A26" s="38" t="s">
        <v>9</v>
      </c>
      <c r="B26" s="38"/>
      <c r="C26" s="38"/>
      <c r="D26" s="8">
        <v>29441.940000000002</v>
      </c>
      <c r="F26" s="8">
        <v>19192.860000000008</v>
      </c>
      <c r="G26" s="5"/>
      <c r="H26" s="6"/>
      <c r="K26" s="4"/>
      <c r="L26" s="4"/>
      <c r="M26" s="51" t="s">
        <v>12</v>
      </c>
      <c r="N26" s="50" t="s">
        <v>50</v>
      </c>
      <c r="O26" s="49">
        <v>1292</v>
      </c>
      <c r="P26" s="49">
        <v>1900</v>
      </c>
      <c r="Q26" s="15" t="s">
        <v>57</v>
      </c>
    </row>
    <row r="27" spans="4:16" ht="15" thickBot="1">
      <c r="D27" s="5"/>
      <c r="F27" s="5"/>
      <c r="G27" s="5"/>
      <c r="H27" s="6"/>
      <c r="K27" s="4"/>
      <c r="L27" s="4"/>
      <c r="N27" s="50" t="s">
        <v>56</v>
      </c>
      <c r="O27" s="49">
        <v>0</v>
      </c>
      <c r="P27" s="49">
        <v>15061.6</v>
      </c>
    </row>
    <row r="28" spans="1:16" ht="19.5" customHeight="1" thickBot="1">
      <c r="A28" s="38" t="s">
        <v>8</v>
      </c>
      <c r="B28" s="38"/>
      <c r="C28" s="38"/>
      <c r="D28" s="8">
        <v>65696</v>
      </c>
      <c r="F28" s="8">
        <v>78836</v>
      </c>
      <c r="G28" s="5">
        <f>F28-D28</f>
        <v>13140</v>
      </c>
      <c r="H28" s="6">
        <f>IF((D28&gt;F28),(D28-F28)/D28,IF(D28&lt;F28,-(D28-F28)/D28,IF(D28=F28,0)))</f>
        <v>0.20001217730151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47" t="str">
        <f>IF((L28="YES")*AND(I28+J28&lt;1),"Explanation not required, difference less than £200"," ")</f>
        <v> </v>
      </c>
      <c r="N28" s="50"/>
      <c r="O28" s="49">
        <f>SUM(O24:O27)</f>
        <v>4641.82</v>
      </c>
      <c r="P28" s="49">
        <f>SUM(P24:P27)</f>
        <v>25648.72</v>
      </c>
    </row>
    <row r="29" spans="4:14" ht="15" thickBot="1">
      <c r="D29" s="5"/>
      <c r="F29" s="5"/>
      <c r="G29" s="5"/>
      <c r="H29" s="6"/>
      <c r="K29" s="4"/>
      <c r="L29" s="4"/>
      <c r="N29" s="20"/>
    </row>
    <row r="30" spans="1:14" ht="19.5" customHeight="1" thickBot="1">
      <c r="A30" s="38" t="s">
        <v>6</v>
      </c>
      <c r="B30" s="38"/>
      <c r="C30" s="38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0"/>
    </row>
    <row r="32" ht="15">
      <c r="C32" s="11" t="s">
        <v>11</v>
      </c>
    </row>
    <row r="33" spans="15:22" ht="15" customHeight="1">
      <c r="O33" s="23"/>
      <c r="P33" s="23"/>
      <c r="Q33" s="23"/>
      <c r="R33" s="23"/>
      <c r="S33" s="23"/>
      <c r="T33" s="23"/>
      <c r="U33" s="23"/>
      <c r="V33" s="23"/>
    </row>
    <row r="34" spans="3:22" ht="15">
      <c r="C34" s="11" t="s">
        <v>13</v>
      </c>
      <c r="N34" s="23"/>
      <c r="O34" s="23"/>
      <c r="P34" s="23"/>
      <c r="Q34" s="23"/>
      <c r="R34" s="23"/>
      <c r="S34" s="23"/>
      <c r="T34" s="23"/>
      <c r="U34" s="23"/>
      <c r="V34" s="23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L11" sqref="L11"/>
    </sheetView>
  </sheetViews>
  <sheetFormatPr defaultColWidth="9.140625" defaultRowHeight="15"/>
  <cols>
    <col min="3" max="3" width="21.00390625" style="0" customWidth="1"/>
  </cols>
  <sheetData>
    <row r="1" ht="15.75" customHeight="1">
      <c r="A1" s="28" t="s">
        <v>22</v>
      </c>
    </row>
    <row r="2" ht="15.75" customHeight="1">
      <c r="A2" s="37" t="s">
        <v>32</v>
      </c>
    </row>
    <row r="3" ht="15">
      <c r="A3" t="s">
        <v>23</v>
      </c>
    </row>
    <row r="5" spans="4:6" ht="15">
      <c r="D5" s="27" t="s">
        <v>1</v>
      </c>
      <c r="E5" s="27" t="s">
        <v>1</v>
      </c>
      <c r="F5" s="27" t="s">
        <v>1</v>
      </c>
    </row>
    <row r="6" ht="15">
      <c r="A6" s="27" t="s">
        <v>24</v>
      </c>
    </row>
    <row r="7" spans="2:7" ht="15" customHeight="1">
      <c r="B7" s="30" t="s">
        <v>39</v>
      </c>
      <c r="D7">
        <v>5000</v>
      </c>
      <c r="G7" t="s">
        <v>42</v>
      </c>
    </row>
    <row r="8" spans="2:7" ht="15">
      <c r="B8" s="30" t="s">
        <v>40</v>
      </c>
      <c r="D8">
        <v>5000</v>
      </c>
      <c r="G8" t="s">
        <v>41</v>
      </c>
    </row>
    <row r="9" spans="2:4" ht="15">
      <c r="B9" s="30" t="s">
        <v>27</v>
      </c>
      <c r="D9" s="30"/>
    </row>
    <row r="10" spans="2:4" ht="15">
      <c r="B10" s="30" t="s">
        <v>28</v>
      </c>
      <c r="D10" s="30"/>
    </row>
    <row r="11" spans="2:4" ht="15">
      <c r="B11" s="30" t="s">
        <v>29</v>
      </c>
      <c r="D11" s="30"/>
    </row>
    <row r="12" spans="2:4" ht="15">
      <c r="B12" s="30" t="s">
        <v>30</v>
      </c>
      <c r="D12" s="30"/>
    </row>
    <row r="13" ht="15">
      <c r="E13" s="29">
        <f>SUM(D7:D12)</f>
        <v>10000</v>
      </c>
    </row>
    <row r="15" spans="1:4" ht="15">
      <c r="A15" s="27" t="s">
        <v>25</v>
      </c>
      <c r="D15" s="30">
        <v>9100</v>
      </c>
    </row>
    <row r="16" ht="15">
      <c r="E16" s="29">
        <f>D15</f>
        <v>9100</v>
      </c>
    </row>
    <row r="17" spans="1:6" ht="15.75" thickBot="1">
      <c r="A17" s="27" t="s">
        <v>26</v>
      </c>
      <c r="F17" s="31">
        <f>E13+E16</f>
        <v>19100</v>
      </c>
    </row>
    <row r="18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MWEpc</cp:lastModifiedBy>
  <cp:lastPrinted>2020-03-19T12:45:09Z</cp:lastPrinted>
  <dcterms:created xsi:type="dcterms:W3CDTF">2012-07-11T10:01:28Z</dcterms:created>
  <dcterms:modified xsi:type="dcterms:W3CDTF">2022-04-12T16:08:51Z</dcterms:modified>
  <cp:category/>
  <cp:version/>
  <cp:contentType/>
  <cp:contentStatus/>
</cp:coreProperties>
</file>